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DIO'!#REF!</definedName>
    <definedName name="_xlnm.Print_Area" localSheetId="1">'PLAN PRIHODA'!#REF!</definedName>
    <definedName name="_xlnm.Print_Titles" localSheetId="1">'PLAN PRIHODA'!$1:$1</definedName>
  </definedNames>
  <calcPr fullCalcOnLoad="1"/>
</workbook>
</file>

<file path=xl/sharedStrings.xml><?xml version="1.0" encoding="utf-8"?>
<sst xmlns="http://schemas.openxmlformats.org/spreadsheetml/2006/main" count="109" uniqueCount="73">
  <si>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</si>
  <si>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</si>
  <si>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</si>
  <si>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</si>
  <si>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</si>
  <si>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</si>
  <si>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</si>
  <si>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</si>
  <si>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</si>
  <si>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</si>
  <si>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</si>
  <si>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</si>
  <si>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</si>
  <si>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</si>
  <si>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</si>
  <si>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</si>
  <si>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</si>
  <si>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</si>
  <si>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</si>
  <si>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</si>
  <si>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</si>
  <si>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</si>
  <si>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</si>
  <si>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</si>
  <si>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</si>
  <si>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</si>
  <si>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</si>
  <si>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</si>
  <si>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</si>
  <si>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</si>
  <si>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</si>
  <si>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</si>
  <si>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</si>
  <si>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</si>
  <si>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</si>
  <si>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</si>
  <si>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</si>
  <si>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</si>
  <si>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</si>
  <si>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</si>
  <si>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</si>
  <si>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</si>
  <si>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</si>
  <si>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</si>
  <si>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</si>
  <si>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</si>
  <si>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</si>
  <si>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</si>
  <si>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</si>
  <si>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</si>
  <si>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</si>
  <si>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</si>
  <si>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</si>
  <si>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Državni proračun</t>
  </si>
  <si>
    <t>Dodatna ulaganja na građevinskim objektima</t>
  </si>
  <si>
    <t xml:space="preserve">
Rashodi za dodatna ulaganja na nefinancijskoj imovini</t>
  </si>
  <si>
    <t>Prihodi za posebne namjene (šk.kuhinja, ekskurzije)</t>
  </si>
  <si>
    <t>UKUPNO</t>
  </si>
  <si>
    <t>Osnovnoškolsko obrazovanje</t>
  </si>
  <si>
    <t>Ravnateljica škole:</t>
  </si>
  <si>
    <t>Snježana Coha</t>
  </si>
  <si>
    <t>Gradski 
proračun</t>
  </si>
  <si>
    <t>Gradski proračun</t>
  </si>
  <si>
    <t>OŠ VLADIMIRA VIDRIĆA</t>
  </si>
  <si>
    <r>
      <t xml:space="preserve"> FINANCIJSKI PLAN </t>
    </r>
    <r>
      <rPr>
        <b/>
        <i/>
        <u val="single"/>
        <sz val="14"/>
        <color indexed="8"/>
        <rFont val="Arial"/>
        <family val="2"/>
      </rPr>
      <t>OŠ VLADIMIRA VIDRIĆA</t>
    </r>
    <r>
      <rPr>
        <b/>
        <sz val="14"/>
        <color indexed="8"/>
        <rFont val="Arial"/>
        <family val="2"/>
      </rPr>
      <t xml:space="preserve">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</si>
  <si>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</si>
  <si>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</si>
  <si>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</si>
  <si>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</si>
  <si>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</si>
  <si>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</si>
  <si>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U Kutini, 29.12.2014.</t>
  </si>
  <si>
    <t>Ukupno prihodi i primici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</si>
</sst>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0"/>
      <name val="MS Sans Serif"/>
      <family val="2"/>
    </font>
    <font>
      <sz val="9.85"/>
      <name val="Arial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19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1" fontId="22" fillId="47" borderId="21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left" wrapText="1"/>
    </xf>
    <xf numFmtId="0" fontId="36" fillId="0" borderId="19" xfId="0" applyFont="1" applyBorder="1" applyAlignment="1">
      <alignment horizontal="lef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1" fontId="22" fillId="0" borderId="25" xfId="0" applyNumberFormat="1" applyFont="1" applyFill="1" applyBorder="1" applyAlignment="1">
      <alignment horizontal="left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4" fontId="27" fillId="0" borderId="18" xfId="0" applyNumberFormat="1" applyFont="1" applyFill="1" applyBorder="1" applyAlignment="1" applyProtection="1">
      <alignment/>
      <protection/>
    </xf>
    <xf numFmtId="4" fontId="2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2" fillId="0" borderId="26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47" borderId="29" xfId="0" applyNumberFormat="1" applyFont="1" applyFill="1" applyBorder="1" applyAlignment="1">
      <alignment horizontal="left" wrapText="1"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63" fillId="0" borderId="18" xfId="0" applyNumberFormat="1" applyFont="1" applyFill="1" applyBorder="1" applyAlignment="1" applyProtection="1">
      <alignment/>
      <protection/>
    </xf>
    <xf numFmtId="4" fontId="21" fillId="0" borderId="18" xfId="0" applyNumberFormat="1" applyFont="1" applyFill="1" applyBorder="1" applyAlignment="1" applyProtection="1">
      <alignment/>
      <protection/>
    </xf>
    <xf numFmtId="4" fontId="22" fillId="0" borderId="18" xfId="0" applyNumberFormat="1" applyFont="1" applyFill="1" applyBorder="1" applyAlignment="1" applyProtection="1">
      <alignment/>
      <protection/>
    </xf>
    <xf numFmtId="4" fontId="64" fillId="0" borderId="18" xfId="0" applyNumberFormat="1" applyFont="1" applyFill="1" applyBorder="1" applyAlignment="1" applyProtection="1">
      <alignment/>
      <protection/>
    </xf>
    <xf numFmtId="4" fontId="65" fillId="0" borderId="18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/>
    </xf>
    <xf numFmtId="4" fontId="21" fillId="0" borderId="30" xfId="0" applyNumberFormat="1" applyFont="1" applyBorder="1" applyAlignment="1">
      <alignment horizont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wrapText="1"/>
    </xf>
    <xf numFmtId="1" fontId="22" fillId="0" borderId="21" xfId="0" applyNumberFormat="1" applyFont="1" applyBorder="1" applyAlignment="1">
      <alignment wrapText="1"/>
    </xf>
    <xf numFmtId="4" fontId="22" fillId="0" borderId="32" xfId="0" applyNumberFormat="1" applyFont="1" applyBorder="1" applyAlignment="1">
      <alignment horizontal="center" wrapText="1"/>
    </xf>
    <xf numFmtId="4" fontId="21" fillId="0" borderId="32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wrapText="1"/>
    </xf>
    <xf numFmtId="4" fontId="21" fillId="0" borderId="33" xfId="0" applyNumberFormat="1" applyFont="1" applyBorder="1" applyAlignment="1">
      <alignment horizontal="center" wrapText="1"/>
    </xf>
    <xf numFmtId="4" fontId="21" fillId="0" borderId="33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 quotePrefix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3" fontId="22" fillId="0" borderId="18" xfId="0" applyNumberFormat="1" applyFont="1" applyFill="1" applyBorder="1" applyAlignment="1" applyProtection="1">
      <alignment horizontal="right" wrapText="1"/>
      <protection/>
    </xf>
    <xf numFmtId="3" fontId="22" fillId="0" borderId="18" xfId="0" applyNumberFormat="1" applyFont="1" applyFill="1" applyBorder="1" applyAlignment="1" applyProtection="1">
      <alignment horizontal="right" vertical="center" wrapText="1"/>
      <protection/>
    </xf>
    <xf numFmtId="3" fontId="36" fillId="0" borderId="18" xfId="0" applyNumberFormat="1" applyFont="1" applyBorder="1" applyAlignment="1">
      <alignment horizontal="right"/>
    </xf>
    <xf numFmtId="3" fontId="36" fillId="0" borderId="18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22" fillId="0" borderId="36" xfId="0" applyFont="1" applyBorder="1" applyAlignment="1">
      <alignment horizontal="center" vertical="center" wrapText="1"/>
    </xf>
    <xf numFmtId="0" fontId="40" fillId="0" borderId="37" xfId="0" applyNumberFormat="1" applyFont="1" applyFill="1" applyBorder="1" applyAlignment="1" applyProtection="1">
      <alignment horizontal="center" vertical="center" wrapText="1"/>
      <protection/>
    </xf>
    <xf numFmtId="4" fontId="22" fillId="0" borderId="36" xfId="0" applyNumberFormat="1" applyFont="1" applyBorder="1" applyAlignment="1">
      <alignment horizontal="center" vertical="center"/>
    </xf>
    <xf numFmtId="4" fontId="40" fillId="0" borderId="37" xfId="0" applyNumberFormat="1" applyFont="1" applyFill="1" applyBorder="1" applyAlignment="1" applyProtection="1">
      <alignment horizontal="center"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37" xfId="0" applyNumberFormat="1" applyFont="1" applyFill="1" applyBorder="1" applyAlignment="1" applyProtection="1">
      <alignment horizontal="center" vertical="center"/>
      <protection/>
    </xf>
    <xf numFmtId="0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2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148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148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820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820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A1" sqref="A1:H2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s="46" customFormat="1" ht="58.5" customHeight="1">
      <c r="A1" s="141" t="s">
        <v>64</v>
      </c>
      <c r="B1" s="141"/>
      <c r="C1" s="141"/>
      <c r="D1" s="141"/>
      <c r="E1" s="141"/>
      <c r="F1" s="141"/>
      <c r="G1" s="141"/>
      <c r="H1" s="141"/>
    </row>
    <row r="2" spans="1:8" ht="25.5" customHeight="1">
      <c r="A2" s="141" t="s">
        <v>47</v>
      </c>
      <c r="B2" s="141"/>
      <c r="C2" s="141"/>
      <c r="D2" s="141"/>
      <c r="E2" s="141"/>
      <c r="F2" s="141"/>
      <c r="G2" s="148"/>
      <c r="H2" s="148"/>
    </row>
    <row r="3" spans="1:8" ht="9" customHeight="1">
      <c r="A3" s="141"/>
      <c r="B3" s="141"/>
      <c r="C3" s="141"/>
      <c r="D3" s="141"/>
      <c r="E3" s="141"/>
      <c r="F3" s="141"/>
      <c r="G3" s="141"/>
      <c r="H3" s="143"/>
    </row>
    <row r="4" spans="1:5" ht="27.75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65</v>
      </c>
      <c r="G5" s="53" t="s">
        <v>66</v>
      </c>
      <c r="H5" s="54" t="s">
        <v>67</v>
      </c>
    </row>
    <row r="6" spans="1:8" ht="22.5" customHeight="1">
      <c r="A6" s="135" t="s">
        <v>49</v>
      </c>
      <c r="B6" s="136"/>
      <c r="C6" s="136"/>
      <c r="D6" s="136"/>
      <c r="E6" s="140"/>
      <c r="F6" s="131">
        <f>SUM(F7+F8)</f>
        <v>8489800</v>
      </c>
      <c r="G6" s="131">
        <f>SUM(G7+G8)</f>
        <v>8551000</v>
      </c>
      <c r="H6" s="132">
        <f>SUM(H7+H8)</f>
        <v>8580000</v>
      </c>
    </row>
    <row r="7" spans="1:8" ht="22.5" customHeight="1">
      <c r="A7" s="135" t="s">
        <v>0</v>
      </c>
      <c r="B7" s="136"/>
      <c r="C7" s="136"/>
      <c r="D7" s="136"/>
      <c r="E7" s="140"/>
      <c r="F7" s="133">
        <v>8481300</v>
      </c>
      <c r="G7" s="133">
        <v>8542500</v>
      </c>
      <c r="H7" s="133">
        <v>8571500</v>
      </c>
    </row>
    <row r="8" spans="1:8" ht="22.5" customHeight="1">
      <c r="A8" s="139" t="s">
        <v>1</v>
      </c>
      <c r="B8" s="140"/>
      <c r="C8" s="140"/>
      <c r="D8" s="140"/>
      <c r="E8" s="140"/>
      <c r="F8" s="133">
        <v>8500</v>
      </c>
      <c r="G8" s="133">
        <v>8500</v>
      </c>
      <c r="H8" s="133">
        <v>8500</v>
      </c>
    </row>
    <row r="9" spans="1:8" ht="22.5" customHeight="1">
      <c r="A9" s="74" t="s">
        <v>50</v>
      </c>
      <c r="B9" s="55"/>
      <c r="C9" s="55"/>
      <c r="D9" s="55"/>
      <c r="E9" s="55"/>
      <c r="F9" s="133">
        <f>SUM(F10+F11)</f>
        <v>8489800</v>
      </c>
      <c r="G9" s="133">
        <f>SUM(G10+G11)</f>
        <v>8551000</v>
      </c>
      <c r="H9" s="133">
        <f>SUM(H10+H11)</f>
        <v>8580000</v>
      </c>
    </row>
    <row r="10" spans="1:8" ht="22.5" customHeight="1">
      <c r="A10" s="137" t="s">
        <v>2</v>
      </c>
      <c r="B10" s="136"/>
      <c r="C10" s="136"/>
      <c r="D10" s="136"/>
      <c r="E10" s="138"/>
      <c r="F10" s="134">
        <v>8468800</v>
      </c>
      <c r="G10" s="134">
        <v>8530000</v>
      </c>
      <c r="H10" s="134">
        <v>8559000</v>
      </c>
    </row>
    <row r="11" spans="1:8" ht="22.5" customHeight="1">
      <c r="A11" s="139" t="s">
        <v>3</v>
      </c>
      <c r="B11" s="140"/>
      <c r="C11" s="140"/>
      <c r="D11" s="140"/>
      <c r="E11" s="140"/>
      <c r="F11" s="134">
        <v>21000</v>
      </c>
      <c r="G11" s="134">
        <v>21000</v>
      </c>
      <c r="H11" s="134">
        <v>21000</v>
      </c>
    </row>
    <row r="12" spans="1:8" ht="25.5" customHeight="1">
      <c r="A12" s="137" t="s">
        <v>4</v>
      </c>
      <c r="B12" s="136"/>
      <c r="C12" s="136"/>
      <c r="D12" s="136"/>
      <c r="E12" s="136"/>
      <c r="F12" s="57">
        <f>+F6-F9</f>
        <v>0</v>
      </c>
      <c r="G12" s="57">
        <f>+G6-G9</f>
        <v>0</v>
      </c>
      <c r="H12" s="57">
        <f>+H6-H9</f>
        <v>0</v>
      </c>
    </row>
    <row r="13" spans="1:8" ht="27.75" customHeight="1">
      <c r="A13" s="141"/>
      <c r="B13" s="142"/>
      <c r="C13" s="142"/>
      <c r="D13" s="142"/>
      <c r="E13" s="142"/>
      <c r="F13" s="143"/>
      <c r="G13" s="143"/>
      <c r="H13" s="143"/>
    </row>
    <row r="14" spans="1:8" ht="22.5" customHeight="1">
      <c r="A14" s="49"/>
      <c r="B14" s="50"/>
      <c r="C14" s="50"/>
      <c r="D14" s="51"/>
      <c r="E14" s="52"/>
      <c r="F14" s="53" t="s">
        <v>65</v>
      </c>
      <c r="G14" s="53" t="s">
        <v>66</v>
      </c>
      <c r="H14" s="54" t="s">
        <v>67</v>
      </c>
    </row>
    <row r="15" spans="1:8" s="41" customFormat="1" ht="25.5" customHeight="1">
      <c r="A15" s="144" t="s">
        <v>5</v>
      </c>
      <c r="B15" s="145"/>
      <c r="C15" s="145"/>
      <c r="D15" s="145"/>
      <c r="E15" s="146"/>
      <c r="F15" s="59">
        <v>0</v>
      </c>
      <c r="G15" s="59">
        <v>0</v>
      </c>
      <c r="H15" s="57">
        <v>0</v>
      </c>
    </row>
    <row r="16" spans="1:8" s="41" customFormat="1" ht="27.75" customHeight="1">
      <c r="A16" s="147"/>
      <c r="B16" s="142"/>
      <c r="C16" s="142"/>
      <c r="D16" s="142"/>
      <c r="E16" s="142"/>
      <c r="F16" s="143"/>
      <c r="G16" s="143"/>
      <c r="H16" s="143"/>
    </row>
    <row r="17" spans="1:8" s="41" customFormat="1" ht="22.5" customHeight="1">
      <c r="A17" s="49"/>
      <c r="B17" s="50"/>
      <c r="C17" s="50"/>
      <c r="D17" s="51"/>
      <c r="E17" s="52"/>
      <c r="F17" s="53" t="s">
        <v>65</v>
      </c>
      <c r="G17" s="53" t="s">
        <v>66</v>
      </c>
      <c r="H17" s="54" t="s">
        <v>67</v>
      </c>
    </row>
    <row r="18" spans="1:8" s="41" customFormat="1" ht="22.5" customHeight="1">
      <c r="A18" s="135" t="s">
        <v>6</v>
      </c>
      <c r="B18" s="136"/>
      <c r="C18" s="136"/>
      <c r="D18" s="136"/>
      <c r="E18" s="136"/>
      <c r="F18" s="56"/>
      <c r="G18" s="56"/>
      <c r="H18" s="56"/>
    </row>
    <row r="19" spans="1:8" s="41" customFormat="1" ht="22.5" customHeight="1">
      <c r="A19" s="135" t="s">
        <v>7</v>
      </c>
      <c r="B19" s="136"/>
      <c r="C19" s="136"/>
      <c r="D19" s="136"/>
      <c r="E19" s="136"/>
      <c r="F19" s="56"/>
      <c r="G19" s="56"/>
      <c r="H19" s="56"/>
    </row>
    <row r="20" spans="1:8" s="41" customFormat="1" ht="15" customHeight="1">
      <c r="A20" s="137" t="s">
        <v>8</v>
      </c>
      <c r="B20" s="136"/>
      <c r="C20" s="136"/>
      <c r="D20" s="136"/>
      <c r="E20" s="136"/>
      <c r="F20" s="56"/>
      <c r="G20" s="56"/>
      <c r="H20" s="56"/>
    </row>
    <row r="21" spans="1:8" s="41" customFormat="1" ht="22.5" customHeight="1">
      <c r="A21" s="60"/>
      <c r="B21" s="61"/>
      <c r="C21" s="58"/>
      <c r="D21" s="62"/>
      <c r="E21" s="61"/>
      <c r="F21" s="63"/>
      <c r="G21" s="63"/>
      <c r="H21" s="63"/>
    </row>
    <row r="22" spans="1:8" s="41" customFormat="1" ht="18" customHeight="1">
      <c r="A22" s="137" t="s">
        <v>9</v>
      </c>
      <c r="B22" s="136"/>
      <c r="C22" s="136"/>
      <c r="D22" s="136"/>
      <c r="E22" s="136"/>
      <c r="F22" s="56">
        <f>SUM(F12,F15,F20)</f>
        <v>0</v>
      </c>
      <c r="G22" s="56">
        <f>SUM(G12,G15,G20)</f>
        <v>0</v>
      </c>
      <c r="H22" s="56">
        <f>SUM(H12,H15,H20)</f>
        <v>0</v>
      </c>
    </row>
    <row r="24" ht="49.5" customHeight="1"/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30">
      <selection activeCell="A16" sqref="A16:I38"/>
    </sheetView>
  </sheetViews>
  <sheetFormatPr defaultColWidth="11.421875" defaultRowHeight="12.75"/>
  <cols>
    <col min="1" max="3" width="16.00390625" style="13" customWidth="1"/>
    <col min="4" max="4" width="17.57421875" style="13" customWidth="1"/>
    <col min="5" max="5" width="17.57421875" style="42" customWidth="1"/>
    <col min="6" max="6" width="16.7109375" style="1" customWidth="1"/>
    <col min="7" max="7" width="14.140625" style="1" customWidth="1"/>
    <col min="8" max="8" width="16.28125" style="1" customWidth="1"/>
    <col min="9" max="9" width="14.0039062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21"/>
      <c r="B1" s="121"/>
      <c r="C1" s="121"/>
      <c r="D1" s="122"/>
      <c r="E1" s="123"/>
      <c r="F1" s="124"/>
      <c r="G1" s="125"/>
      <c r="H1" s="125"/>
      <c r="I1" s="125"/>
    </row>
    <row r="2" spans="1:9" s="3" customFormat="1" ht="18">
      <c r="A2" s="157" t="s">
        <v>10</v>
      </c>
      <c r="B2" s="157"/>
      <c r="C2" s="157"/>
      <c r="D2" s="157"/>
      <c r="E2" s="157"/>
      <c r="F2" s="157"/>
      <c r="G2" s="157"/>
      <c r="H2" s="157"/>
      <c r="I2" s="157"/>
    </row>
    <row r="3" spans="1:9" s="3" customFormat="1" ht="13.5" thickBot="1">
      <c r="A3" s="10"/>
      <c r="B3" s="10"/>
      <c r="C3" s="10"/>
      <c r="I3" s="11" t="s">
        <v>11</v>
      </c>
    </row>
    <row r="4" spans="1:9" s="3" customFormat="1" ht="26.25" thickBot="1">
      <c r="A4" s="70" t="s">
        <v>12</v>
      </c>
      <c r="B4" s="149" t="s">
        <v>22</v>
      </c>
      <c r="C4" s="158"/>
      <c r="D4" s="158"/>
      <c r="E4" s="158"/>
      <c r="F4" s="158"/>
      <c r="G4" s="159"/>
      <c r="H4" s="158"/>
      <c r="I4" s="160"/>
    </row>
    <row r="5" spans="1:9" s="3" customFormat="1" ht="77.25" thickBot="1">
      <c r="A5" s="71" t="s">
        <v>13</v>
      </c>
      <c r="B5" s="152" t="s">
        <v>14</v>
      </c>
      <c r="C5" s="153"/>
      <c r="D5" s="91" t="s">
        <v>15</v>
      </c>
      <c r="E5" s="91" t="s">
        <v>56</v>
      </c>
      <c r="F5" s="91" t="s">
        <v>17</v>
      </c>
      <c r="G5" s="91" t="s">
        <v>18</v>
      </c>
      <c r="H5" s="91" t="s">
        <v>19</v>
      </c>
      <c r="I5" s="91" t="s">
        <v>20</v>
      </c>
    </row>
    <row r="6" spans="1:9" s="3" customFormat="1" ht="25.5">
      <c r="A6" s="95"/>
      <c r="B6" s="97" t="s">
        <v>53</v>
      </c>
      <c r="C6" s="126" t="s">
        <v>62</v>
      </c>
      <c r="D6" s="92"/>
      <c r="E6" s="92"/>
      <c r="F6" s="92"/>
      <c r="G6" s="92"/>
      <c r="H6" s="93"/>
      <c r="I6" s="77"/>
    </row>
    <row r="7" spans="1:9" s="3" customFormat="1" ht="12.75">
      <c r="A7" s="105">
        <v>652</v>
      </c>
      <c r="B7" s="106"/>
      <c r="C7" s="106"/>
      <c r="D7" s="107"/>
      <c r="E7" s="108">
        <v>200000</v>
      </c>
      <c r="F7" s="109"/>
      <c r="G7" s="109"/>
      <c r="H7" s="127">
        <v>5000</v>
      </c>
      <c r="I7" s="128"/>
    </row>
    <row r="8" spans="1:9" s="3" customFormat="1" ht="12.75">
      <c r="A8" s="105">
        <v>661</v>
      </c>
      <c r="B8" s="108"/>
      <c r="C8" s="108"/>
      <c r="D8" s="110">
        <v>70000</v>
      </c>
      <c r="E8" s="110"/>
      <c r="F8" s="110"/>
      <c r="G8" s="110"/>
      <c r="H8" s="111"/>
      <c r="I8" s="129"/>
    </row>
    <row r="9" spans="1:9" s="3" customFormat="1" ht="12.75">
      <c r="A9" s="105">
        <v>671</v>
      </c>
      <c r="B9" s="108">
        <v>6106000</v>
      </c>
      <c r="C9" s="108">
        <v>1919800</v>
      </c>
      <c r="D9" s="110"/>
      <c r="E9" s="110"/>
      <c r="F9" s="110"/>
      <c r="G9" s="110"/>
      <c r="H9" s="111"/>
      <c r="I9" s="129"/>
    </row>
    <row r="10" spans="1:9" s="3" customFormat="1" ht="12.75">
      <c r="A10" s="105">
        <v>721</v>
      </c>
      <c r="B10" s="108"/>
      <c r="C10" s="108"/>
      <c r="D10" s="110"/>
      <c r="E10" s="110"/>
      <c r="F10" s="110"/>
      <c r="G10" s="110"/>
      <c r="H10" s="111">
        <v>3500</v>
      </c>
      <c r="I10" s="129"/>
    </row>
    <row r="11" spans="1:9" s="3" customFormat="1" ht="12.75">
      <c r="A11" s="105">
        <v>633</v>
      </c>
      <c r="B11" s="108"/>
      <c r="C11" s="108"/>
      <c r="D11" s="110"/>
      <c r="E11" s="110"/>
      <c r="F11" s="110">
        <v>147400</v>
      </c>
      <c r="G11" s="110"/>
      <c r="H11" s="111"/>
      <c r="I11" s="129"/>
    </row>
    <row r="12" spans="1:12" s="3" customFormat="1" ht="30" customHeight="1">
      <c r="A12" s="112"/>
      <c r="B12" s="108"/>
      <c r="C12" s="108"/>
      <c r="D12" s="110"/>
      <c r="E12" s="110"/>
      <c r="F12" s="110"/>
      <c r="G12" s="110"/>
      <c r="H12" s="111"/>
      <c r="I12" s="129"/>
      <c r="L12" s="78"/>
    </row>
    <row r="13" spans="1:9" s="3" customFormat="1" ht="28.5" customHeight="1" thickBot="1">
      <c r="A13" s="113" t="s">
        <v>21</v>
      </c>
      <c r="B13" s="114">
        <f>B9</f>
        <v>6106000</v>
      </c>
      <c r="C13" s="114">
        <f>C9</f>
        <v>1919800</v>
      </c>
      <c r="D13" s="115">
        <f>+D8</f>
        <v>70000</v>
      </c>
      <c r="E13" s="115">
        <f>SUM(E7:E12)</f>
        <v>200000</v>
      </c>
      <c r="F13" s="115">
        <v>185500</v>
      </c>
      <c r="G13" s="115">
        <f>+G8</f>
        <v>0</v>
      </c>
      <c r="H13" s="130">
        <f>SUM(H7:H12)</f>
        <v>8500</v>
      </c>
      <c r="I13" s="130">
        <v>0</v>
      </c>
    </row>
    <row r="14" spans="1:9" ht="39" thickBot="1">
      <c r="A14" s="116" t="s">
        <v>23</v>
      </c>
      <c r="B14" s="154">
        <f>SUM(B13+C13+D13+E13+F13+G13+H13+I13)</f>
        <v>8489800</v>
      </c>
      <c r="C14" s="155"/>
      <c r="D14" s="155"/>
      <c r="E14" s="155"/>
      <c r="F14" s="155"/>
      <c r="G14" s="155"/>
      <c r="H14" s="155"/>
      <c r="I14" s="156"/>
    </row>
    <row r="15" spans="1:9" ht="24" customHeight="1" thickBot="1">
      <c r="A15" s="2"/>
      <c r="B15" s="2"/>
      <c r="C15" s="2"/>
      <c r="D15" s="2"/>
      <c r="E15" s="8"/>
      <c r="F15" s="12"/>
      <c r="I15" s="11"/>
    </row>
    <row r="16" spans="1:9" ht="26.25" thickBot="1">
      <c r="A16" s="72" t="s">
        <v>12</v>
      </c>
      <c r="B16" s="149" t="s">
        <v>24</v>
      </c>
      <c r="C16" s="150"/>
      <c r="D16" s="150"/>
      <c r="E16" s="150"/>
      <c r="F16" s="150"/>
      <c r="G16" s="150"/>
      <c r="H16" s="150"/>
      <c r="I16" s="151"/>
    </row>
    <row r="17" spans="1:9" ht="77.25" thickBot="1">
      <c r="A17" s="73" t="s">
        <v>13</v>
      </c>
      <c r="B17" s="152" t="s">
        <v>14</v>
      </c>
      <c r="C17" s="163"/>
      <c r="D17" s="91" t="s">
        <v>15</v>
      </c>
      <c r="E17" s="91" t="s">
        <v>56</v>
      </c>
      <c r="F17" s="91" t="s">
        <v>17</v>
      </c>
      <c r="G17" s="91" t="s">
        <v>18</v>
      </c>
      <c r="H17" s="91" t="s">
        <v>19</v>
      </c>
      <c r="I17" s="94" t="s">
        <v>20</v>
      </c>
    </row>
    <row r="18" spans="1:9" ht="26.25" thickBot="1">
      <c r="A18" s="98"/>
      <c r="B18" s="97" t="s">
        <v>53</v>
      </c>
      <c r="C18" s="96" t="s">
        <v>62</v>
      </c>
      <c r="D18" s="75"/>
      <c r="E18" s="76"/>
      <c r="F18" s="92"/>
      <c r="G18" s="92"/>
      <c r="H18" s="92"/>
      <c r="I18" s="92"/>
    </row>
    <row r="19" spans="1:9" ht="12.75">
      <c r="A19" s="105">
        <v>652</v>
      </c>
      <c r="B19" s="117"/>
      <c r="C19" s="117"/>
      <c r="D19" s="118"/>
      <c r="E19" s="108">
        <v>200000</v>
      </c>
      <c r="F19" s="109"/>
      <c r="G19" s="109"/>
      <c r="H19" s="109">
        <v>5000</v>
      </c>
      <c r="I19" s="109"/>
    </row>
    <row r="20" spans="1:9" ht="12.75">
      <c r="A20" s="105">
        <v>661</v>
      </c>
      <c r="B20" s="108"/>
      <c r="C20" s="108"/>
      <c r="D20" s="110">
        <v>40000</v>
      </c>
      <c r="E20" s="119"/>
      <c r="F20" s="110"/>
      <c r="G20" s="110"/>
      <c r="H20" s="110"/>
      <c r="I20" s="110"/>
    </row>
    <row r="21" spans="1:9" ht="12.75">
      <c r="A21" s="105">
        <v>671</v>
      </c>
      <c r="B21" s="108">
        <v>6172700</v>
      </c>
      <c r="C21" s="108">
        <v>1944100</v>
      </c>
      <c r="D21" s="110"/>
      <c r="E21" s="119"/>
      <c r="F21" s="110"/>
      <c r="G21" s="110"/>
      <c r="H21" s="110"/>
      <c r="I21" s="110"/>
    </row>
    <row r="22" spans="1:9" ht="12.75">
      <c r="A22" s="105">
        <v>721</v>
      </c>
      <c r="B22" s="108"/>
      <c r="C22" s="108"/>
      <c r="D22" s="110"/>
      <c r="E22" s="119"/>
      <c r="F22" s="110"/>
      <c r="G22" s="110"/>
      <c r="H22" s="111">
        <v>3500</v>
      </c>
      <c r="I22" s="110"/>
    </row>
    <row r="23" spans="1:9" ht="12.75">
      <c r="A23" s="105">
        <v>633</v>
      </c>
      <c r="B23" s="108"/>
      <c r="C23" s="108"/>
      <c r="D23" s="110"/>
      <c r="E23" s="119"/>
      <c r="F23" s="110">
        <v>185700</v>
      </c>
      <c r="G23" s="110"/>
      <c r="H23" s="110"/>
      <c r="I23" s="110"/>
    </row>
    <row r="24" spans="1:9" s="3" customFormat="1" ht="30" customHeight="1">
      <c r="A24" s="112"/>
      <c r="B24" s="108"/>
      <c r="C24" s="108"/>
      <c r="D24" s="110"/>
      <c r="E24" s="119"/>
      <c r="F24" s="110"/>
      <c r="G24" s="110"/>
      <c r="H24" s="110"/>
      <c r="I24" s="110"/>
    </row>
    <row r="25" spans="1:9" s="3" customFormat="1" ht="28.5" customHeight="1" thickBot="1">
      <c r="A25" s="113" t="s">
        <v>21</v>
      </c>
      <c r="B25" s="114">
        <f>B21</f>
        <v>6172700</v>
      </c>
      <c r="C25" s="114">
        <f>C21</f>
        <v>1944100</v>
      </c>
      <c r="D25" s="115">
        <f>+D20</f>
        <v>40000</v>
      </c>
      <c r="E25" s="120">
        <f>E19</f>
        <v>200000</v>
      </c>
      <c r="F25" s="115">
        <v>185700</v>
      </c>
      <c r="G25" s="115">
        <f>+G20</f>
        <v>0</v>
      </c>
      <c r="H25" s="115">
        <f>SUM(H19:H24)</f>
        <v>8500</v>
      </c>
      <c r="I25" s="115">
        <v>0</v>
      </c>
    </row>
    <row r="26" spans="1:9" ht="39" thickBot="1">
      <c r="A26" s="116" t="s">
        <v>25</v>
      </c>
      <c r="B26" s="154">
        <f>B25+C25+D25+E25+F25+G25+H25+I25</f>
        <v>8551000</v>
      </c>
      <c r="C26" s="155"/>
      <c r="D26" s="155"/>
      <c r="E26" s="155"/>
      <c r="F26" s="155"/>
      <c r="G26" s="155"/>
      <c r="H26" s="155"/>
      <c r="I26" s="156"/>
    </row>
    <row r="27" spans="5:6" ht="13.5" thickBot="1">
      <c r="E27" s="14"/>
      <c r="F27" s="15"/>
    </row>
    <row r="28" spans="1:9" ht="26.25" thickBot="1">
      <c r="A28" s="72" t="s">
        <v>12</v>
      </c>
      <c r="B28" s="149" t="s">
        <v>68</v>
      </c>
      <c r="C28" s="150"/>
      <c r="D28" s="150"/>
      <c r="E28" s="150"/>
      <c r="F28" s="150"/>
      <c r="G28" s="150"/>
      <c r="H28" s="150"/>
      <c r="I28" s="151"/>
    </row>
    <row r="29" spans="1:9" ht="77.25" thickBot="1">
      <c r="A29" s="73" t="s">
        <v>13</v>
      </c>
      <c r="B29" s="152" t="s">
        <v>14</v>
      </c>
      <c r="C29" s="163"/>
      <c r="D29" s="91" t="s">
        <v>15</v>
      </c>
      <c r="E29" s="91" t="s">
        <v>56</v>
      </c>
      <c r="F29" s="91" t="s">
        <v>17</v>
      </c>
      <c r="G29" s="91" t="s">
        <v>18</v>
      </c>
      <c r="H29" s="91" t="s">
        <v>19</v>
      </c>
      <c r="I29" s="91" t="s">
        <v>20</v>
      </c>
    </row>
    <row r="30" spans="1:9" ht="25.5">
      <c r="A30" s="79"/>
      <c r="B30" s="97" t="s">
        <v>53</v>
      </c>
      <c r="C30" s="96" t="s">
        <v>62</v>
      </c>
      <c r="D30" s="92"/>
      <c r="E30" s="92"/>
      <c r="F30" s="92"/>
      <c r="G30" s="92"/>
      <c r="H30" s="92"/>
      <c r="I30" s="92"/>
    </row>
    <row r="31" spans="1:9" ht="12.75">
      <c r="A31" s="105">
        <v>652</v>
      </c>
      <c r="B31" s="106"/>
      <c r="C31" s="106"/>
      <c r="D31" s="107"/>
      <c r="E31" s="108">
        <v>200000</v>
      </c>
      <c r="F31" s="109"/>
      <c r="G31" s="109"/>
      <c r="H31" s="109">
        <v>5000</v>
      </c>
      <c r="I31" s="109"/>
    </row>
    <row r="32" spans="1:9" ht="12.75">
      <c r="A32" s="105">
        <v>661</v>
      </c>
      <c r="B32" s="108"/>
      <c r="C32" s="108"/>
      <c r="D32" s="110">
        <v>40000</v>
      </c>
      <c r="E32" s="110"/>
      <c r="F32" s="110"/>
      <c r="G32" s="110"/>
      <c r="H32" s="110"/>
      <c r="I32" s="110"/>
    </row>
    <row r="33" spans="1:9" ht="12.75">
      <c r="A33" s="105">
        <v>671</v>
      </c>
      <c r="B33" s="108">
        <v>6202000</v>
      </c>
      <c r="C33" s="108">
        <v>1943600</v>
      </c>
      <c r="D33" s="110"/>
      <c r="E33" s="110"/>
      <c r="F33" s="110"/>
      <c r="G33" s="110"/>
      <c r="H33" s="110"/>
      <c r="I33" s="110"/>
    </row>
    <row r="34" spans="1:9" ht="13.5" customHeight="1">
      <c r="A34" s="105">
        <v>721</v>
      </c>
      <c r="B34" s="108"/>
      <c r="C34" s="108"/>
      <c r="D34" s="110"/>
      <c r="E34" s="110"/>
      <c r="F34" s="110"/>
      <c r="G34" s="110"/>
      <c r="H34" s="111">
        <v>3500</v>
      </c>
      <c r="I34" s="110"/>
    </row>
    <row r="35" spans="1:9" ht="12.75">
      <c r="A35" s="105">
        <v>633</v>
      </c>
      <c r="B35" s="108"/>
      <c r="C35" s="108"/>
      <c r="D35" s="110"/>
      <c r="E35" s="110"/>
      <c r="F35" s="110">
        <v>185900</v>
      </c>
      <c r="G35" s="110"/>
      <c r="H35" s="110"/>
      <c r="I35" s="110"/>
    </row>
    <row r="36" spans="1:9" s="3" customFormat="1" ht="30" customHeight="1">
      <c r="A36" s="112"/>
      <c r="B36" s="108"/>
      <c r="C36" s="108"/>
      <c r="D36" s="110"/>
      <c r="E36" s="110"/>
      <c r="F36" s="110"/>
      <c r="G36" s="110"/>
      <c r="H36" s="110"/>
      <c r="I36" s="110"/>
    </row>
    <row r="37" spans="1:9" s="3" customFormat="1" ht="28.5" customHeight="1" thickBot="1">
      <c r="A37" s="113" t="s">
        <v>21</v>
      </c>
      <c r="B37" s="114">
        <f>B33</f>
        <v>6202000</v>
      </c>
      <c r="C37" s="114">
        <v>1943600</v>
      </c>
      <c r="D37" s="115">
        <f>+D32</f>
        <v>40000</v>
      </c>
      <c r="E37" s="115">
        <f>E31</f>
        <v>200000</v>
      </c>
      <c r="F37" s="115">
        <v>185900</v>
      </c>
      <c r="G37" s="115">
        <f>+G32</f>
        <v>0</v>
      </c>
      <c r="H37" s="115">
        <f>SUM(H31:H36)</f>
        <v>8500</v>
      </c>
      <c r="I37" s="115">
        <v>0</v>
      </c>
    </row>
    <row r="38" spans="1:9" ht="13.5" customHeight="1" thickBot="1">
      <c r="A38" s="116" t="s">
        <v>72</v>
      </c>
      <c r="B38" s="154">
        <f>B37+C37+D37+E37+F37+G37+H37+I37</f>
        <v>8580000</v>
      </c>
      <c r="C38" s="155"/>
      <c r="D38" s="155"/>
      <c r="E38" s="155"/>
      <c r="F38" s="155"/>
      <c r="G38" s="155"/>
      <c r="H38" s="155"/>
      <c r="I38" s="156"/>
    </row>
    <row r="39" spans="5:6" ht="13.5" customHeight="1">
      <c r="E39" s="14"/>
      <c r="F39" s="15"/>
    </row>
    <row r="40" spans="5:6" ht="13.5" customHeight="1">
      <c r="E40" s="21"/>
      <c r="F40" s="19"/>
    </row>
    <row r="41" spans="5:6" ht="13.5" customHeight="1">
      <c r="E41" s="14"/>
      <c r="F41" s="15"/>
    </row>
    <row r="42" spans="5:6" ht="13.5" customHeight="1">
      <c r="E42" s="21"/>
      <c r="F42" s="19"/>
    </row>
    <row r="43" spans="5:6" ht="86.25" customHeight="1">
      <c r="E43" s="14"/>
      <c r="F43" s="15"/>
    </row>
    <row r="44" spans="5:6" ht="38.25" customHeight="1">
      <c r="E44" s="14"/>
      <c r="F44" s="15"/>
    </row>
    <row r="45" spans="5:6" ht="13.5" customHeight="1">
      <c r="E45" s="14"/>
      <c r="F45" s="15"/>
    </row>
    <row r="46" spans="5:6" ht="13.5" customHeight="1">
      <c r="E46" s="14"/>
      <c r="F46" s="15"/>
    </row>
    <row r="47" spans="4:6" ht="13.5" customHeight="1">
      <c r="D47" s="16"/>
      <c r="E47" s="14"/>
      <c r="F47" s="17"/>
    </row>
    <row r="48" spans="5:6" ht="22.5" customHeight="1">
      <c r="E48" s="33"/>
      <c r="F48" s="34"/>
    </row>
    <row r="49" spans="5:6" ht="13.5" customHeight="1">
      <c r="E49" s="14"/>
      <c r="F49" s="15"/>
    </row>
    <row r="50" spans="5:6" ht="13.5" customHeight="1">
      <c r="E50" s="28"/>
      <c r="F50" s="29"/>
    </row>
    <row r="51" spans="5:6" ht="13.5" customHeight="1">
      <c r="E51" s="28"/>
      <c r="F51" s="29"/>
    </row>
    <row r="52" spans="5:6" ht="13.5" customHeight="1">
      <c r="E52" s="14"/>
      <c r="F52" s="15"/>
    </row>
    <row r="53" spans="5:6" ht="13.5" customHeight="1">
      <c r="E53" s="21"/>
      <c r="F53" s="19"/>
    </row>
    <row r="54" spans="5:6" ht="13.5" customHeight="1">
      <c r="E54" s="14"/>
      <c r="F54" s="15"/>
    </row>
    <row r="55" spans="5:6" ht="73.5" customHeight="1">
      <c r="E55" s="14"/>
      <c r="F55" s="15"/>
    </row>
    <row r="56" spans="5:6" ht="28.5" customHeight="1">
      <c r="E56" s="21"/>
      <c r="F56" s="19"/>
    </row>
    <row r="57" spans="5:6" ht="13.5" customHeight="1">
      <c r="E57" s="14"/>
      <c r="F57" s="15"/>
    </row>
    <row r="58" spans="5:6" ht="13.5" customHeight="1">
      <c r="E58" s="28"/>
      <c r="F58" s="29"/>
    </row>
    <row r="59" spans="5:6" ht="22.5" customHeight="1">
      <c r="E59" s="21"/>
      <c r="F59" s="34"/>
    </row>
    <row r="60" spans="5:6" ht="13.5" customHeight="1">
      <c r="E60" s="20"/>
      <c r="F60" s="29"/>
    </row>
    <row r="61" spans="5:6" ht="13.5" customHeight="1">
      <c r="E61" s="21"/>
      <c r="F61" s="19"/>
    </row>
    <row r="62" spans="5:6" ht="13.5" customHeight="1">
      <c r="E62" s="14"/>
      <c r="F62" s="15"/>
    </row>
    <row r="63" spans="4:6" ht="13.5" customHeight="1">
      <c r="D63" s="16"/>
      <c r="E63" s="14"/>
      <c r="F63" s="17"/>
    </row>
    <row r="64" spans="5:6" ht="13.5" customHeight="1">
      <c r="E64" s="20"/>
      <c r="F64" s="19"/>
    </row>
    <row r="65" spans="5:6" ht="13.5" customHeight="1">
      <c r="E65" s="20"/>
      <c r="F65" s="29"/>
    </row>
    <row r="66" spans="4:6" ht="13.5" customHeight="1">
      <c r="D66" s="16"/>
      <c r="E66" s="20"/>
      <c r="F66" s="35"/>
    </row>
    <row r="67" spans="4:6" ht="76.5" customHeight="1">
      <c r="D67" s="16"/>
      <c r="E67" s="21"/>
      <c r="F67" s="22"/>
    </row>
    <row r="68" spans="5:6" ht="12.75">
      <c r="E68" s="14"/>
      <c r="F68" s="15"/>
    </row>
    <row r="69" spans="5:6" ht="12.75">
      <c r="E69" s="33"/>
      <c r="F69" s="36"/>
    </row>
    <row r="70" spans="5:6" ht="12.75">
      <c r="E70" s="28"/>
      <c r="F70" s="29"/>
    </row>
    <row r="71" spans="5:6" ht="12.75">
      <c r="E71" s="28"/>
      <c r="F71" s="37"/>
    </row>
    <row r="72" spans="4:6" ht="12.75">
      <c r="D72" s="16"/>
      <c r="E72" s="28"/>
      <c r="F72" s="37"/>
    </row>
    <row r="73" spans="5:6" ht="12.75">
      <c r="E73" s="33"/>
      <c r="F73" s="34"/>
    </row>
    <row r="74" spans="5:6" ht="12.75">
      <c r="E74" s="28"/>
      <c r="F74" s="29"/>
    </row>
    <row r="75" spans="5:6" ht="12.75">
      <c r="E75" s="28"/>
      <c r="F75" s="38"/>
    </row>
    <row r="76" spans="4:6" ht="12.75">
      <c r="D76" s="16"/>
      <c r="E76" s="28"/>
      <c r="F76" s="17"/>
    </row>
    <row r="77" spans="4:6" ht="12.75">
      <c r="D77" s="16"/>
      <c r="E77" s="21"/>
      <c r="F77" s="22"/>
    </row>
    <row r="78" spans="5:6" ht="12.75">
      <c r="E78" s="14"/>
      <c r="F78" s="15"/>
    </row>
    <row r="79" spans="4:6" ht="12.75">
      <c r="D79" s="16"/>
      <c r="E79" s="14"/>
      <c r="F79" s="35"/>
    </row>
    <row r="80" spans="5:6" ht="12.75">
      <c r="E80" s="33"/>
      <c r="F80" s="34"/>
    </row>
    <row r="81" spans="5:6" ht="12.75">
      <c r="E81" s="28"/>
      <c r="F81" s="29"/>
    </row>
    <row r="82" spans="5:6" ht="12.75">
      <c r="E82" s="14"/>
      <c r="F82" s="15"/>
    </row>
    <row r="83" spans="1:6" ht="15.75">
      <c r="A83" s="39"/>
      <c r="B83" s="39"/>
      <c r="C83" s="39"/>
      <c r="D83" s="2"/>
      <c r="E83" s="2"/>
      <c r="F83" s="25"/>
    </row>
    <row r="84" spans="1:6" ht="12.75">
      <c r="A84" s="16"/>
      <c r="B84" s="16"/>
      <c r="C84" s="16"/>
      <c r="E84" s="27"/>
      <c r="F84" s="25"/>
    </row>
    <row r="85" spans="1:6" ht="12.75">
      <c r="A85" s="16"/>
      <c r="B85" s="16"/>
      <c r="C85" s="16"/>
      <c r="E85" s="27"/>
      <c r="F85" s="17"/>
    </row>
    <row r="86" spans="4:6" ht="12.75">
      <c r="D86" s="16"/>
      <c r="E86" s="14"/>
      <c r="F86" s="25"/>
    </row>
    <row r="87" spans="5:6" ht="12.75">
      <c r="E87" s="18"/>
      <c r="F87" s="19"/>
    </row>
    <row r="88" spans="5:6" ht="12.75">
      <c r="E88" s="14"/>
      <c r="F88" s="17"/>
    </row>
    <row r="89" spans="4:6" ht="12.75">
      <c r="D89" s="16"/>
      <c r="E89" s="14"/>
      <c r="F89" s="17"/>
    </row>
    <row r="90" spans="5:6" ht="12.75">
      <c r="E90" s="21"/>
      <c r="F90" s="22"/>
    </row>
    <row r="91" spans="4:6" ht="12.75">
      <c r="D91" s="16"/>
      <c r="E91" s="14"/>
      <c r="F91" s="23"/>
    </row>
    <row r="92" spans="5:6" ht="12.75">
      <c r="E92" s="14"/>
      <c r="F92" s="22"/>
    </row>
    <row r="93" spans="5:6" ht="12.75">
      <c r="E93" s="20"/>
      <c r="F93" s="25"/>
    </row>
    <row r="94" spans="4:6" ht="12.75">
      <c r="D94" s="16"/>
      <c r="E94" s="20"/>
      <c r="F94" s="26"/>
    </row>
    <row r="95" spans="5:6" ht="12.75">
      <c r="E95" s="21"/>
      <c r="F95" s="19"/>
    </row>
    <row r="96" spans="1:6" ht="12.75">
      <c r="A96" s="16"/>
      <c r="B96" s="16"/>
      <c r="C96" s="16"/>
      <c r="E96" s="27"/>
      <c r="F96" s="25"/>
    </row>
    <row r="97" spans="5:6" ht="12.75">
      <c r="E97" s="14"/>
      <c r="F97" s="25"/>
    </row>
    <row r="98" spans="4:6" ht="12.75">
      <c r="D98" s="16"/>
      <c r="E98" s="14"/>
      <c r="F98" s="17"/>
    </row>
    <row r="99" spans="4:6" ht="12.75">
      <c r="D99" s="16"/>
      <c r="E99" s="21"/>
      <c r="F99" s="19"/>
    </row>
    <row r="100" spans="4:6" ht="12.75">
      <c r="D100" s="16"/>
      <c r="E100" s="14"/>
      <c r="F100" s="17"/>
    </row>
    <row r="101" spans="5:6" ht="12.75">
      <c r="E101" s="33"/>
      <c r="F101" s="34"/>
    </row>
    <row r="102" spans="4:6" ht="12.75">
      <c r="D102" s="16"/>
      <c r="E102" s="20"/>
      <c r="F102" s="35"/>
    </row>
    <row r="103" spans="4:6" ht="12.75">
      <c r="D103" s="16"/>
      <c r="E103" s="21"/>
      <c r="F103" s="22"/>
    </row>
    <row r="104" spans="5:6" ht="12.75">
      <c r="E104" s="33"/>
      <c r="F104" s="40"/>
    </row>
    <row r="105" spans="5:6" ht="12.75">
      <c r="E105" s="28"/>
      <c r="F105" s="38"/>
    </row>
    <row r="106" spans="4:6" ht="12.75">
      <c r="D106" s="16"/>
      <c r="E106" s="28"/>
      <c r="F106" s="17"/>
    </row>
    <row r="107" spans="4:6" ht="12.75">
      <c r="D107" s="16"/>
      <c r="E107" s="21"/>
      <c r="F107" s="22"/>
    </row>
    <row r="108" spans="4:6" ht="11.25" customHeight="1">
      <c r="D108" s="16"/>
      <c r="E108" s="21"/>
      <c r="F108" s="22"/>
    </row>
    <row r="109" spans="5:6" ht="24" customHeight="1">
      <c r="E109" s="14"/>
      <c r="F109" s="15"/>
    </row>
    <row r="110" spans="1:9" ht="15" customHeight="1">
      <c r="A110" s="161"/>
      <c r="B110" s="161"/>
      <c r="C110" s="161"/>
      <c r="D110" s="162"/>
      <c r="E110" s="162"/>
      <c r="F110" s="162"/>
      <c r="G110" s="41"/>
      <c r="H110" s="41"/>
      <c r="I110" s="41"/>
    </row>
    <row r="111" spans="1:6" ht="11.25" customHeight="1">
      <c r="A111" s="30"/>
      <c r="B111" s="30"/>
      <c r="C111" s="30"/>
      <c r="D111" s="30"/>
      <c r="E111" s="31"/>
      <c r="F111" s="32"/>
    </row>
    <row r="113" spans="1:6" ht="13.5" customHeight="1">
      <c r="A113" s="43"/>
      <c r="B113" s="43"/>
      <c r="C113" s="43"/>
      <c r="D113" s="16"/>
      <c r="E113" s="44"/>
      <c r="F113" s="7"/>
    </row>
    <row r="114" spans="1:6" ht="12.75" customHeight="1">
      <c r="A114" s="16"/>
      <c r="B114" s="16"/>
      <c r="C114" s="16"/>
      <c r="D114" s="16"/>
      <c r="E114" s="44"/>
      <c r="F114" s="7"/>
    </row>
    <row r="115" spans="1:6" ht="12.75" customHeight="1">
      <c r="A115" s="16"/>
      <c r="B115" s="16"/>
      <c r="C115" s="16"/>
      <c r="D115" s="16"/>
      <c r="E115" s="44"/>
      <c r="F115" s="7"/>
    </row>
    <row r="116" spans="1:6" ht="12.75">
      <c r="A116" s="16"/>
      <c r="B116" s="16"/>
      <c r="C116" s="16"/>
      <c r="D116" s="16"/>
      <c r="E116" s="44"/>
      <c r="F116" s="7"/>
    </row>
    <row r="117" spans="1:6" ht="12.75">
      <c r="A117" s="16"/>
      <c r="B117" s="16"/>
      <c r="C117" s="16"/>
      <c r="D117" s="16"/>
      <c r="E117" s="44"/>
      <c r="F117" s="7"/>
    </row>
    <row r="118" spans="1:4" ht="12.75">
      <c r="A118" s="16"/>
      <c r="B118" s="16"/>
      <c r="C118" s="16"/>
      <c r="D118" s="16"/>
    </row>
    <row r="119" spans="1:6" ht="12.75">
      <c r="A119" s="16"/>
      <c r="B119" s="16"/>
      <c r="C119" s="16"/>
      <c r="D119" s="16"/>
      <c r="E119" s="44"/>
      <c r="F119" s="7"/>
    </row>
    <row r="120" spans="1:6" ht="12.75">
      <c r="A120" s="16"/>
      <c r="B120" s="16"/>
      <c r="C120" s="16"/>
      <c r="D120" s="16"/>
      <c r="E120" s="44"/>
      <c r="F120" s="45"/>
    </row>
    <row r="121" spans="1:6" ht="19.5" customHeight="1">
      <c r="A121" s="16"/>
      <c r="B121" s="16"/>
      <c r="C121" s="16"/>
      <c r="D121" s="16"/>
      <c r="E121" s="44"/>
      <c r="F121" s="7"/>
    </row>
    <row r="122" spans="1:6" ht="15" customHeight="1">
      <c r="A122" s="16"/>
      <c r="B122" s="16"/>
      <c r="C122" s="16"/>
      <c r="D122" s="16"/>
      <c r="E122" s="44"/>
      <c r="F122" s="23"/>
    </row>
    <row r="123" spans="5:6" ht="12.75">
      <c r="E123" s="21"/>
      <c r="F123" s="24"/>
    </row>
    <row r="129" ht="22.5" customHeight="1"/>
    <row r="134" ht="13.5" customHeight="1"/>
    <row r="135" ht="13.5" customHeight="1"/>
    <row r="136" ht="13.5" customHeight="1"/>
    <row r="148" spans="1:9" s="41" customFormat="1" ht="18" customHeight="1">
      <c r="A148" s="13"/>
      <c r="B148" s="13"/>
      <c r="C148" s="13"/>
      <c r="D148" s="13"/>
      <c r="E148" s="42"/>
      <c r="F148" s="1"/>
      <c r="G148" s="1"/>
      <c r="H148" s="1"/>
      <c r="I148" s="1"/>
    </row>
    <row r="149" ht="28.5" customHeight="1"/>
    <row r="153" ht="17.25" customHeight="1"/>
    <row r="154" ht="13.5" customHeight="1"/>
    <row r="160" ht="22.5" customHeight="1"/>
    <row r="161" ht="22.5" customHeight="1"/>
  </sheetData>
  <sheetProtection/>
  <mergeCells count="11">
    <mergeCell ref="B38:I38"/>
    <mergeCell ref="B16:I16"/>
    <mergeCell ref="B5:C5"/>
    <mergeCell ref="B14:I14"/>
    <mergeCell ref="A2:I2"/>
    <mergeCell ref="B4:I4"/>
    <mergeCell ref="A110:F110"/>
    <mergeCell ref="B17:C17"/>
    <mergeCell ref="B26:I26"/>
    <mergeCell ref="B28:I28"/>
    <mergeCell ref="B29:C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3" max="9" man="1"/>
    <brk id="14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2"/>
  <sheetViews>
    <sheetView tabSelected="1" zoomScalePageLayoutView="0" workbookViewId="0" topLeftCell="A1">
      <selection activeCell="A2" sqref="A2:M32"/>
    </sheetView>
  </sheetViews>
  <sheetFormatPr defaultColWidth="11.421875" defaultRowHeight="12.75"/>
  <cols>
    <col min="1" max="1" width="9.00390625" style="66" customWidth="1"/>
    <col min="2" max="2" width="30.57421875" style="68" customWidth="1"/>
    <col min="3" max="3" width="12.421875" style="4" customWidth="1"/>
    <col min="4" max="4" width="12.8515625" style="4" customWidth="1"/>
    <col min="5" max="5" width="12.28125" style="4" customWidth="1"/>
    <col min="6" max="6" width="11.140625" style="4" customWidth="1"/>
    <col min="7" max="7" width="11.00390625" style="4" customWidth="1"/>
    <col min="8" max="8" width="11.8515625" style="4" customWidth="1"/>
    <col min="9" max="9" width="8.421875" style="4" customWidth="1"/>
    <col min="10" max="10" width="14.140625" style="4" customWidth="1"/>
    <col min="11" max="11" width="10.00390625" style="4" bestFit="1" customWidth="1"/>
    <col min="12" max="12" width="14.00390625" style="4" customWidth="1"/>
    <col min="13" max="13" width="13.8515625" style="4" customWidth="1"/>
    <col min="14" max="16384" width="11.421875" style="1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7" customFormat="1" ht="18">
      <c r="A2" s="164" t="s">
        <v>26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67.5">
      <c r="A3" s="5" t="s">
        <v>27</v>
      </c>
      <c r="B3" s="5" t="s">
        <v>28</v>
      </c>
      <c r="C3" s="6" t="s">
        <v>69</v>
      </c>
      <c r="D3" s="165" t="s">
        <v>14</v>
      </c>
      <c r="E3" s="166"/>
      <c r="F3" s="69" t="s">
        <v>15</v>
      </c>
      <c r="G3" s="69" t="s">
        <v>16</v>
      </c>
      <c r="H3" s="69" t="s">
        <v>17</v>
      </c>
      <c r="I3" s="69" t="s">
        <v>29</v>
      </c>
      <c r="J3" s="69" t="s">
        <v>19</v>
      </c>
      <c r="K3" s="69" t="s">
        <v>20</v>
      </c>
      <c r="L3" s="6" t="s">
        <v>45</v>
      </c>
      <c r="M3" s="6" t="s">
        <v>70</v>
      </c>
    </row>
    <row r="4" spans="1:13" ht="25.5">
      <c r="A4" s="84"/>
      <c r="B4" s="81"/>
      <c r="C4" s="85"/>
      <c r="D4" s="80" t="s">
        <v>53</v>
      </c>
      <c r="E4" s="81" t="s">
        <v>61</v>
      </c>
      <c r="F4" s="85"/>
      <c r="G4" s="85"/>
      <c r="H4" s="85"/>
      <c r="I4" s="85"/>
      <c r="J4" s="85"/>
      <c r="K4" s="85"/>
      <c r="L4" s="83"/>
      <c r="M4" s="83"/>
    </row>
    <row r="5" spans="1:13" ht="12.75">
      <c r="A5" s="84"/>
      <c r="B5" s="86" t="s">
        <v>48</v>
      </c>
      <c r="C5" s="87"/>
      <c r="D5" s="82"/>
      <c r="E5" s="82"/>
      <c r="F5" s="87"/>
      <c r="G5" s="87"/>
      <c r="H5" s="87"/>
      <c r="I5" s="87"/>
      <c r="J5" s="87"/>
      <c r="K5" s="87"/>
      <c r="L5" s="82"/>
      <c r="M5" s="82"/>
    </row>
    <row r="6" spans="1:13" s="7" customFormat="1" ht="12.75">
      <c r="A6" s="84"/>
      <c r="B6" s="81"/>
      <c r="C6" s="85"/>
      <c r="D6" s="83"/>
      <c r="E6" s="83"/>
      <c r="F6" s="85"/>
      <c r="G6" s="85"/>
      <c r="H6" s="85"/>
      <c r="I6" s="85"/>
      <c r="J6" s="85"/>
      <c r="K6" s="85"/>
      <c r="L6" s="83"/>
      <c r="M6" s="83"/>
    </row>
    <row r="7" spans="1:13" s="7" customFormat="1" ht="12.75" customHeight="1">
      <c r="A7" s="84"/>
      <c r="B7" s="88" t="s">
        <v>63</v>
      </c>
      <c r="C7" s="85"/>
      <c r="D7" s="83"/>
      <c r="E7" s="83"/>
      <c r="F7" s="85"/>
      <c r="G7" s="85"/>
      <c r="H7" s="85"/>
      <c r="I7" s="85"/>
      <c r="J7" s="85"/>
      <c r="K7" s="85"/>
      <c r="L7" s="83"/>
      <c r="M7" s="83"/>
    </row>
    <row r="8" spans="1:13" s="7" customFormat="1" ht="12.75">
      <c r="A8" s="84"/>
      <c r="B8" s="81"/>
      <c r="C8" s="85"/>
      <c r="D8" s="83"/>
      <c r="E8" s="83"/>
      <c r="F8" s="85"/>
      <c r="G8" s="85"/>
      <c r="H8" s="85"/>
      <c r="I8" s="85"/>
      <c r="J8" s="85"/>
      <c r="K8" s="85"/>
      <c r="L8" s="83"/>
      <c r="M8" s="83"/>
    </row>
    <row r="9" spans="1:13" s="7" customFormat="1" ht="12.75">
      <c r="A9" s="84"/>
      <c r="B9" s="88" t="s">
        <v>52</v>
      </c>
      <c r="C9" s="87"/>
      <c r="D9" s="82"/>
      <c r="E9" s="82"/>
      <c r="F9" s="87"/>
      <c r="G9" s="87"/>
      <c r="H9" s="87"/>
      <c r="I9" s="87"/>
      <c r="J9" s="87"/>
      <c r="K9" s="87"/>
      <c r="L9" s="82"/>
      <c r="M9" s="82"/>
    </row>
    <row r="10" spans="1:13" ht="12.75">
      <c r="A10" s="89" t="s">
        <v>51</v>
      </c>
      <c r="B10" s="88" t="s">
        <v>58</v>
      </c>
      <c r="C10" s="87"/>
      <c r="D10" s="82"/>
      <c r="E10" s="82"/>
      <c r="F10" s="87"/>
      <c r="G10" s="87"/>
      <c r="H10" s="87"/>
      <c r="I10" s="87"/>
      <c r="J10" s="87"/>
      <c r="K10" s="87"/>
      <c r="L10" s="82"/>
      <c r="M10" s="82"/>
    </row>
    <row r="11" spans="1:13" ht="12.75">
      <c r="A11" s="84">
        <v>3</v>
      </c>
      <c r="B11" s="88" t="s">
        <v>30</v>
      </c>
      <c r="C11" s="104">
        <f>SUM(C12+C16+C21)</f>
        <v>8468800</v>
      </c>
      <c r="D11" s="104">
        <f>SUM(D12+D16+D21)</f>
        <v>6106000</v>
      </c>
      <c r="E11" s="102">
        <f aca="true" t="shared" si="0" ref="E11:M11">SUM(E12+E16+E21)</f>
        <v>1919800</v>
      </c>
      <c r="F11" s="102">
        <f t="shared" si="0"/>
        <v>52500</v>
      </c>
      <c r="G11" s="102">
        <f t="shared" si="0"/>
        <v>200000</v>
      </c>
      <c r="H11" s="102">
        <f t="shared" si="0"/>
        <v>185500</v>
      </c>
      <c r="I11" s="104">
        <f t="shared" si="0"/>
        <v>0</v>
      </c>
      <c r="J11" s="104">
        <f t="shared" si="0"/>
        <v>5000</v>
      </c>
      <c r="K11" s="104">
        <f t="shared" si="0"/>
        <v>0</v>
      </c>
      <c r="L11" s="104">
        <f t="shared" si="0"/>
        <v>8530000</v>
      </c>
      <c r="M11" s="104">
        <f t="shared" si="0"/>
        <v>8559000</v>
      </c>
    </row>
    <row r="12" spans="1:13" ht="12.75">
      <c r="A12" s="84">
        <v>31</v>
      </c>
      <c r="B12" s="88" t="s">
        <v>31</v>
      </c>
      <c r="C12" s="104">
        <f>SUM(D12:K12)</f>
        <v>6041100</v>
      </c>
      <c r="D12" s="104">
        <f>SUM(D13:D15)</f>
        <v>5890000</v>
      </c>
      <c r="E12" s="102">
        <f aca="true" t="shared" si="1" ref="E12:M12">SUM(E13:E15)</f>
        <v>113000</v>
      </c>
      <c r="F12" s="102">
        <f t="shared" si="1"/>
        <v>0</v>
      </c>
      <c r="G12" s="102">
        <f t="shared" si="1"/>
        <v>0</v>
      </c>
      <c r="H12" s="102">
        <f t="shared" si="1"/>
        <v>38100</v>
      </c>
      <c r="I12" s="104">
        <f t="shared" si="1"/>
        <v>0</v>
      </c>
      <c r="J12" s="104">
        <f t="shared" si="1"/>
        <v>0</v>
      </c>
      <c r="K12" s="104">
        <f t="shared" si="1"/>
        <v>0</v>
      </c>
      <c r="L12" s="104">
        <f t="shared" si="1"/>
        <v>6071000</v>
      </c>
      <c r="M12" s="104">
        <f t="shared" si="1"/>
        <v>6100000</v>
      </c>
    </row>
    <row r="13" spans="1:13" s="7" customFormat="1" ht="12.75">
      <c r="A13" s="90">
        <v>311</v>
      </c>
      <c r="B13" s="81" t="s">
        <v>32</v>
      </c>
      <c r="C13" s="103">
        <f>SUM(D13:K13)</f>
        <v>5063500</v>
      </c>
      <c r="D13" s="103">
        <v>4935000</v>
      </c>
      <c r="E13" s="101">
        <v>96000</v>
      </c>
      <c r="F13" s="101"/>
      <c r="G13" s="101"/>
      <c r="H13" s="101">
        <v>32500</v>
      </c>
      <c r="I13" s="103"/>
      <c r="J13" s="103"/>
      <c r="K13" s="103"/>
      <c r="L13" s="103">
        <v>5090000</v>
      </c>
      <c r="M13" s="103">
        <v>5115000</v>
      </c>
    </row>
    <row r="14" spans="1:13" ht="12.75">
      <c r="A14" s="90">
        <v>312</v>
      </c>
      <c r="B14" s="81" t="s">
        <v>33</v>
      </c>
      <c r="C14" s="103">
        <v>100000</v>
      </c>
      <c r="D14" s="103">
        <v>100000</v>
      </c>
      <c r="E14" s="101">
        <v>0</v>
      </c>
      <c r="F14" s="101"/>
      <c r="G14" s="101"/>
      <c r="H14" s="101"/>
      <c r="I14" s="103"/>
      <c r="J14" s="103"/>
      <c r="K14" s="103"/>
      <c r="L14" s="103">
        <v>100000</v>
      </c>
      <c r="M14" s="103">
        <v>100000</v>
      </c>
    </row>
    <row r="15" spans="1:13" ht="12.75">
      <c r="A15" s="90">
        <v>313</v>
      </c>
      <c r="B15" s="81" t="s">
        <v>34</v>
      </c>
      <c r="C15" s="103">
        <f aca="true" t="shared" si="2" ref="C15:C28">SUM(D15:K15)</f>
        <v>877600</v>
      </c>
      <c r="D15" s="103">
        <v>855000</v>
      </c>
      <c r="E15" s="101">
        <v>17000</v>
      </c>
      <c r="F15" s="101"/>
      <c r="G15" s="101"/>
      <c r="H15" s="101">
        <v>5600</v>
      </c>
      <c r="I15" s="103"/>
      <c r="J15" s="103"/>
      <c r="K15" s="103"/>
      <c r="L15" s="103">
        <v>881000</v>
      </c>
      <c r="M15" s="103">
        <v>885000</v>
      </c>
    </row>
    <row r="16" spans="1:13" ht="12.75">
      <c r="A16" s="84">
        <v>32</v>
      </c>
      <c r="B16" s="88" t="s">
        <v>35</v>
      </c>
      <c r="C16" s="104">
        <f t="shared" si="2"/>
        <v>2414700</v>
      </c>
      <c r="D16" s="104">
        <f>SUM(D17:D20)</f>
        <v>216000</v>
      </c>
      <c r="E16" s="102">
        <f>SUM(E17:E20)</f>
        <v>1793800</v>
      </c>
      <c r="F16" s="102">
        <f aca="true" t="shared" si="3" ref="F16:K16">SUM(F17:F20)</f>
        <v>52500</v>
      </c>
      <c r="G16" s="102">
        <f t="shared" si="3"/>
        <v>200000</v>
      </c>
      <c r="H16" s="102">
        <f t="shared" si="3"/>
        <v>147400</v>
      </c>
      <c r="I16" s="104">
        <f t="shared" si="3"/>
        <v>0</v>
      </c>
      <c r="J16" s="104">
        <f t="shared" si="3"/>
        <v>5000</v>
      </c>
      <c r="K16" s="104">
        <f t="shared" si="3"/>
        <v>0</v>
      </c>
      <c r="L16" s="104">
        <f>SUM(L17:L20)</f>
        <v>2445000</v>
      </c>
      <c r="M16" s="104">
        <f>SUM(M17:M20)</f>
        <v>2445000</v>
      </c>
    </row>
    <row r="17" spans="1:13" ht="12.75">
      <c r="A17" s="90">
        <v>321</v>
      </c>
      <c r="B17" s="81" t="s">
        <v>36</v>
      </c>
      <c r="C17" s="103">
        <f t="shared" si="2"/>
        <v>253800</v>
      </c>
      <c r="D17" s="103">
        <v>216000</v>
      </c>
      <c r="E17" s="103">
        <v>25400</v>
      </c>
      <c r="F17" s="101">
        <v>10000</v>
      </c>
      <c r="G17" s="101"/>
      <c r="H17" s="101">
        <v>2400</v>
      </c>
      <c r="I17" s="100"/>
      <c r="J17" s="100"/>
      <c r="K17" s="100"/>
      <c r="L17" s="101">
        <v>255000</v>
      </c>
      <c r="M17" s="101">
        <v>255000</v>
      </c>
    </row>
    <row r="18" spans="1:13" s="7" customFormat="1" ht="12.75">
      <c r="A18" s="90">
        <v>322</v>
      </c>
      <c r="B18" s="81" t="s">
        <v>37</v>
      </c>
      <c r="C18" s="101">
        <f t="shared" si="2"/>
        <v>1125500</v>
      </c>
      <c r="D18" s="101"/>
      <c r="E18" s="101">
        <v>793000</v>
      </c>
      <c r="F18" s="101">
        <v>32500</v>
      </c>
      <c r="G18" s="101">
        <v>200000</v>
      </c>
      <c r="H18" s="101">
        <v>100000</v>
      </c>
      <c r="I18" s="101"/>
      <c r="J18" s="101"/>
      <c r="K18" s="101"/>
      <c r="L18" s="101">
        <v>1150000</v>
      </c>
      <c r="M18" s="101">
        <v>1150000</v>
      </c>
    </row>
    <row r="19" spans="1:13" ht="12.75">
      <c r="A19" s="90">
        <v>323</v>
      </c>
      <c r="B19" s="81" t="s">
        <v>38</v>
      </c>
      <c r="C19" s="101">
        <f t="shared" si="2"/>
        <v>990400</v>
      </c>
      <c r="D19" s="101"/>
      <c r="E19" s="101">
        <v>930400</v>
      </c>
      <c r="F19" s="101">
        <v>10000</v>
      </c>
      <c r="G19" s="101"/>
      <c r="H19" s="101">
        <v>45000</v>
      </c>
      <c r="I19" s="101"/>
      <c r="J19" s="101">
        <v>5000</v>
      </c>
      <c r="K19" s="101"/>
      <c r="L19" s="101">
        <v>995000</v>
      </c>
      <c r="M19" s="101">
        <v>995000</v>
      </c>
    </row>
    <row r="20" spans="1:13" s="7" customFormat="1" ht="25.5">
      <c r="A20" s="90">
        <v>329</v>
      </c>
      <c r="B20" s="81" t="s">
        <v>39</v>
      </c>
      <c r="C20" s="101">
        <f t="shared" si="2"/>
        <v>45000</v>
      </c>
      <c r="D20" s="101"/>
      <c r="E20" s="101">
        <v>45000</v>
      </c>
      <c r="F20" s="101"/>
      <c r="G20" s="101"/>
      <c r="H20" s="101"/>
      <c r="I20" s="101"/>
      <c r="J20" s="101"/>
      <c r="K20" s="101"/>
      <c r="L20" s="101">
        <v>45000</v>
      </c>
      <c r="M20" s="101">
        <v>45000</v>
      </c>
    </row>
    <row r="21" spans="1:13" s="7" customFormat="1" ht="12.75">
      <c r="A21" s="84">
        <v>34</v>
      </c>
      <c r="B21" s="88" t="s">
        <v>40</v>
      </c>
      <c r="C21" s="102">
        <f t="shared" si="2"/>
        <v>13000</v>
      </c>
      <c r="D21" s="102">
        <f>SUM(D22)</f>
        <v>0</v>
      </c>
      <c r="E21" s="102">
        <f>SUM(E22)</f>
        <v>13000</v>
      </c>
      <c r="F21" s="102">
        <f aca="true" t="shared" si="4" ref="F21:K21">SUM(F22)</f>
        <v>0</v>
      </c>
      <c r="G21" s="102">
        <f t="shared" si="4"/>
        <v>0</v>
      </c>
      <c r="H21" s="102">
        <f t="shared" si="4"/>
        <v>0</v>
      </c>
      <c r="I21" s="102">
        <f t="shared" si="4"/>
        <v>0</v>
      </c>
      <c r="J21" s="102">
        <f t="shared" si="4"/>
        <v>0</v>
      </c>
      <c r="K21" s="102">
        <f t="shared" si="4"/>
        <v>0</v>
      </c>
      <c r="L21" s="102">
        <f>SUM(L22)</f>
        <v>14000</v>
      </c>
      <c r="M21" s="102">
        <f>SUM(M22)</f>
        <v>14000</v>
      </c>
    </row>
    <row r="22" spans="1:13" ht="12.75">
      <c r="A22" s="90">
        <v>343</v>
      </c>
      <c r="B22" s="81" t="s">
        <v>41</v>
      </c>
      <c r="C22" s="101">
        <f t="shared" si="2"/>
        <v>13000</v>
      </c>
      <c r="D22" s="101"/>
      <c r="E22" s="101">
        <v>13000</v>
      </c>
      <c r="F22" s="101"/>
      <c r="G22" s="101"/>
      <c r="H22" s="101"/>
      <c r="I22" s="101"/>
      <c r="J22" s="101"/>
      <c r="K22" s="101"/>
      <c r="L22" s="101">
        <v>14000</v>
      </c>
      <c r="M22" s="101">
        <v>14000</v>
      </c>
    </row>
    <row r="23" spans="1:13" ht="25.5">
      <c r="A23" s="84">
        <v>4</v>
      </c>
      <c r="B23" s="88" t="s">
        <v>43</v>
      </c>
      <c r="C23" s="102">
        <f t="shared" si="2"/>
        <v>21000</v>
      </c>
      <c r="D23" s="102">
        <f>SUM(D24+D27)</f>
        <v>0</v>
      </c>
      <c r="E23" s="102">
        <f aca="true" t="shared" si="5" ref="E23:M23">SUM(E24+E27)</f>
        <v>0</v>
      </c>
      <c r="F23" s="102">
        <f t="shared" si="5"/>
        <v>17500</v>
      </c>
      <c r="G23" s="102">
        <f t="shared" si="5"/>
        <v>0</v>
      </c>
      <c r="H23" s="102">
        <f t="shared" si="5"/>
        <v>0</v>
      </c>
      <c r="I23" s="102">
        <f t="shared" si="5"/>
        <v>0</v>
      </c>
      <c r="J23" s="102">
        <f t="shared" si="5"/>
        <v>3500</v>
      </c>
      <c r="K23" s="102">
        <f t="shared" si="5"/>
        <v>0</v>
      </c>
      <c r="L23" s="102">
        <f t="shared" si="5"/>
        <v>21000</v>
      </c>
      <c r="M23" s="102">
        <f t="shared" si="5"/>
        <v>21000</v>
      </c>
    </row>
    <row r="24" spans="1:13" ht="38.25">
      <c r="A24" s="84">
        <v>42</v>
      </c>
      <c r="B24" s="88" t="s">
        <v>44</v>
      </c>
      <c r="C24" s="102">
        <f t="shared" si="2"/>
        <v>21000</v>
      </c>
      <c r="D24" s="102">
        <f>SUM(D25:D26)</f>
        <v>0</v>
      </c>
      <c r="E24" s="102">
        <f aca="true" t="shared" si="6" ref="E24:M24">SUM(E25:E26)</f>
        <v>0</v>
      </c>
      <c r="F24" s="102">
        <f t="shared" si="6"/>
        <v>17500</v>
      </c>
      <c r="G24" s="102">
        <f t="shared" si="6"/>
        <v>0</v>
      </c>
      <c r="H24" s="102">
        <f t="shared" si="6"/>
        <v>0</v>
      </c>
      <c r="I24" s="102">
        <f t="shared" si="6"/>
        <v>0</v>
      </c>
      <c r="J24" s="102">
        <f t="shared" si="6"/>
        <v>3500</v>
      </c>
      <c r="K24" s="102">
        <f t="shared" si="6"/>
        <v>0</v>
      </c>
      <c r="L24" s="102">
        <f t="shared" si="6"/>
        <v>21000</v>
      </c>
      <c r="M24" s="102">
        <f t="shared" si="6"/>
        <v>21000</v>
      </c>
    </row>
    <row r="25" spans="1:13" ht="12.75">
      <c r="A25" s="90">
        <v>422</v>
      </c>
      <c r="B25" s="81" t="s">
        <v>42</v>
      </c>
      <c r="C25" s="101">
        <f t="shared" si="2"/>
        <v>15000</v>
      </c>
      <c r="D25" s="101"/>
      <c r="E25" s="101"/>
      <c r="F25" s="101">
        <v>15000</v>
      </c>
      <c r="G25" s="101"/>
      <c r="H25" s="101"/>
      <c r="I25" s="101"/>
      <c r="J25" s="101"/>
      <c r="K25" s="101"/>
      <c r="L25" s="101">
        <v>15000</v>
      </c>
      <c r="M25" s="101">
        <v>15000</v>
      </c>
    </row>
    <row r="26" spans="1:13" ht="25.5">
      <c r="A26" s="90">
        <v>424</v>
      </c>
      <c r="B26" s="81" t="s">
        <v>46</v>
      </c>
      <c r="C26" s="101">
        <f t="shared" si="2"/>
        <v>6000</v>
      </c>
      <c r="D26" s="101"/>
      <c r="E26" s="101"/>
      <c r="F26" s="101">
        <v>2500</v>
      </c>
      <c r="G26" s="101"/>
      <c r="H26" s="101"/>
      <c r="I26" s="101"/>
      <c r="J26" s="101">
        <v>3500</v>
      </c>
      <c r="K26" s="101"/>
      <c r="L26" s="101">
        <v>6000</v>
      </c>
      <c r="M26" s="101">
        <v>6000</v>
      </c>
    </row>
    <row r="27" spans="1:13" ht="38.25">
      <c r="A27" s="84">
        <v>45</v>
      </c>
      <c r="B27" s="88" t="s">
        <v>55</v>
      </c>
      <c r="C27" s="102">
        <f t="shared" si="2"/>
        <v>0</v>
      </c>
      <c r="D27" s="102">
        <f>SUM(D28)</f>
        <v>0</v>
      </c>
      <c r="E27" s="102">
        <f>SUM(E28)</f>
        <v>0</v>
      </c>
      <c r="F27" s="102">
        <f aca="true" t="shared" si="7" ref="F27:K27">SUM(F28)</f>
        <v>0</v>
      </c>
      <c r="G27" s="102">
        <f t="shared" si="7"/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0</v>
      </c>
      <c r="L27" s="102">
        <f>SUM(L28)</f>
        <v>0</v>
      </c>
      <c r="M27" s="102">
        <f>SUM(M28)</f>
        <v>0</v>
      </c>
    </row>
    <row r="28" spans="1:13" ht="25.5">
      <c r="A28" s="90">
        <v>451</v>
      </c>
      <c r="B28" s="81" t="s">
        <v>54</v>
      </c>
      <c r="C28" s="101">
        <f t="shared" si="2"/>
        <v>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2.75">
      <c r="A29" s="84"/>
      <c r="B29" s="88" t="s">
        <v>57</v>
      </c>
      <c r="C29" s="102">
        <f>SUM(C12+C16+C21+C23)</f>
        <v>8489800</v>
      </c>
      <c r="D29" s="102">
        <f>SUM(D12+D16+D23)</f>
        <v>6106000</v>
      </c>
      <c r="E29" s="102">
        <f>SUM(E12+E16+E21+E23)</f>
        <v>1919800</v>
      </c>
      <c r="F29" s="102">
        <f>SUM(F16+F21+F23)</f>
        <v>70000</v>
      </c>
      <c r="G29" s="102">
        <f>SUM(G16+G21+G23+G24+G27)</f>
        <v>200000</v>
      </c>
      <c r="H29" s="102">
        <f>SUM(H12+H16+H21+H23+H24+H27)</f>
        <v>185500</v>
      </c>
      <c r="I29" s="102">
        <f>SUM(I16+I21+I23+I24+I27)</f>
        <v>0</v>
      </c>
      <c r="J29" s="102">
        <f>SUM(J12+J16+J23)</f>
        <v>8500</v>
      </c>
      <c r="K29" s="102">
        <f>SUM(K16+K21+K23+K24+K27)</f>
        <v>0</v>
      </c>
      <c r="L29" s="102">
        <f>SUM(L12+L16+L21+L23)</f>
        <v>8551000</v>
      </c>
      <c r="M29" s="102">
        <f>SUM(M12+M16+M21+M23)</f>
        <v>8580000</v>
      </c>
    </row>
    <row r="30" spans="1:13" ht="12.75">
      <c r="A30" s="65"/>
      <c r="B30" s="67"/>
      <c r="C30" s="99"/>
      <c r="D30" s="99"/>
      <c r="E30" s="99"/>
      <c r="F30" s="99"/>
      <c r="G30" s="99"/>
      <c r="H30" s="99"/>
      <c r="I30" s="99"/>
      <c r="J30" s="99"/>
      <c r="K30" s="99" t="s">
        <v>59</v>
      </c>
      <c r="L30" s="7"/>
      <c r="M30" s="7"/>
    </row>
    <row r="31" spans="1:11" s="7" customFormat="1" ht="12.75" customHeight="1">
      <c r="A31" s="65"/>
      <c r="B31" s="67" t="s">
        <v>71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1:13" s="7" customFormat="1" ht="12.75">
      <c r="A32" s="65"/>
      <c r="B32" s="67"/>
      <c r="C32" s="99"/>
      <c r="D32" s="99"/>
      <c r="E32" s="99"/>
      <c r="F32" s="99"/>
      <c r="G32" s="99"/>
      <c r="H32" s="99"/>
      <c r="I32" s="99"/>
      <c r="J32" s="99"/>
      <c r="K32" s="167" t="s">
        <v>60</v>
      </c>
      <c r="L32" s="167"/>
      <c r="M32" s="167"/>
    </row>
    <row r="33" spans="1:11" s="7" customFormat="1" ht="12.75">
      <c r="A33" s="65"/>
      <c r="B33" s="67"/>
      <c r="C33" s="99"/>
      <c r="D33" s="99"/>
      <c r="E33" s="99"/>
      <c r="F33" s="99"/>
      <c r="G33" s="99"/>
      <c r="H33" s="99"/>
      <c r="I33" s="99"/>
      <c r="J33" s="99"/>
      <c r="K33" s="99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7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7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7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="7" customFormat="1" ht="12.75"/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7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7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7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="7" customFormat="1" ht="12.75"/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7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="7" customFormat="1" ht="12.75"/>
    <row r="68" s="7" customFormat="1" ht="12.75"/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7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7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="7" customFormat="1" ht="12.75"/>
    <row r="81" spans="1:13" s="7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="7" customFormat="1" ht="12.75"/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7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7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="7" customFormat="1" ht="12.75"/>
    <row r="94" spans="1:13" s="7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="7" customFormat="1" ht="12.75" customHeight="1"/>
    <row r="99" spans="1:13" s="7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="7" customFormat="1" ht="12.75"/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7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65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65"/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65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7" customFormat="1" ht="12.75">
      <c r="A109" s="65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65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7" customFormat="1" ht="12.75">
      <c r="A111" s="65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65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7" customFormat="1" ht="12.75">
      <c r="A113" s="65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7" customFormat="1" ht="12.75">
      <c r="A114" s="65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65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65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65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7" customFormat="1" ht="12.75">
      <c r="A118" s="65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7" customFormat="1" ht="12.75">
      <c r="A119" s="65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7" customFormat="1" ht="12.75">
      <c r="A120" s="65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65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65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65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7" customFormat="1" ht="12.75">
      <c r="A124" s="65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65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65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65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65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7" customFormat="1" ht="12.75">
      <c r="A129" s="65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65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7" customFormat="1" ht="12.75">
      <c r="A131" s="65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7" customFormat="1" ht="12.75">
      <c r="A132" s="65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65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7" customFormat="1" ht="12.75">
      <c r="A134" s="65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65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65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65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65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65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65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65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65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65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65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65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65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65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65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65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65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65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65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65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65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65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65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65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65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65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65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65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65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65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65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65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65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65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65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65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65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65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65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65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65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65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65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65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65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65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65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65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65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65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65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65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65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65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65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65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65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65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65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65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65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65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65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65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65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65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65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65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65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65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65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65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65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65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65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65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65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65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65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65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65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65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65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65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65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65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65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65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65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65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65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65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65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65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65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65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65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65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65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65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65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65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65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65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65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65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65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65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65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65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65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65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65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65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65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65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65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65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65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65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65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65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65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65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65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65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65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65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65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65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65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65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65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65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65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65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65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65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65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65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65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65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65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65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65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65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65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65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65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65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65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65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65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65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65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65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65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65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65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65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65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65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65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65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65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65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65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65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65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65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65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65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65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65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65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65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65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65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65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65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65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65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65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65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65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65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65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65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65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65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65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65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65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65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65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65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65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65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65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65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65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65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65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65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65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65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65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65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65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65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65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65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65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65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65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65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65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65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65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65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65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65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65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65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65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65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65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65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65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65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65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65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65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65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65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65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65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65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65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65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65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65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65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65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65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65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65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65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65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65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65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65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65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65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65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65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65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65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65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</sheetData>
  <sheetProtection/>
  <mergeCells count="3">
    <mergeCell ref="A2:M2"/>
    <mergeCell ref="D3:E3"/>
    <mergeCell ref="K32:M32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2014-12-29T09:16:19Z</cp:lastPrinted>
  <dcterms:created xsi:type="dcterms:W3CDTF">2013-09-11T11:00:21Z</dcterms:created>
  <dcterms:modified xsi:type="dcterms:W3CDTF">2015-01-21T12:35:03Z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